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856" firstSheet="1" activeTab="1"/>
  </bookViews>
  <sheets>
    <sheet name="заработная плата _ежем  февраль" sheetId="1" state="hidden" r:id="rId1"/>
    <sheet name="дс9" sheetId="21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21" l="1"/>
  <c r="C10" i="21"/>
  <c r="D10" i="21" s="1"/>
  <c r="F51" i="1"/>
  <c r="D51" i="1"/>
  <c r="F50" i="1"/>
  <c r="D50" i="1" s="1"/>
  <c r="G37" i="1"/>
  <c r="F37" i="1"/>
  <c r="C37" i="1" s="1"/>
  <c r="D37" i="1" s="1"/>
  <c r="G15" i="1"/>
  <c r="C15" i="1" s="1"/>
  <c r="D15" i="1" s="1"/>
  <c r="F15" i="1"/>
  <c r="G14" i="1"/>
  <c r="C14" i="1"/>
  <c r="D14" i="1" s="1"/>
  <c r="G13" i="1"/>
  <c r="F13" i="1"/>
  <c r="C13" i="1"/>
  <c r="D13" i="1" s="1"/>
</calcChain>
</file>

<file path=xl/sharedStrings.xml><?xml version="1.0" encoding="utf-8"?>
<sst xmlns="http://schemas.openxmlformats.org/spreadsheetml/2006/main" count="153" uniqueCount="103">
  <si>
    <t>Приложение к Графику представления информации 2014 г.</t>
  </si>
  <si>
    <t>пункт 6 раздела "Ежемесячно" (до 20 числа месяца, следующего за отчетным)</t>
  </si>
  <si>
    <t xml:space="preserve">                                                                            e-mail:social@urfo.gov.ru</t>
  </si>
  <si>
    <t>Информация о среднемесячной заработной плате работников бюджетного сектора экономики</t>
  </si>
  <si>
    <t>в образовательных организациях муниципального образования город Салехард за февраль 2014г.</t>
  </si>
  <si>
    <t>Таблица 1</t>
  </si>
  <si>
    <t>№ п/п</t>
  </si>
  <si>
    <t xml:space="preserve">Категории работников бюджетного сектора экономики </t>
  </si>
  <si>
    <t>Среднемесячная заработная плата  на 1 работника (без выплат социального характера) за счет всех источников финансирования за отчетный период*</t>
  </si>
  <si>
    <t xml:space="preserve">Целевой показатель на 2014 год***,     % </t>
  </si>
  <si>
    <t>Средняя численность работников списочного состава (без внешних совместителей), факт за отчетный период, 
человек</t>
  </si>
  <si>
    <t>Объем фонда оплаты труда по категории работников за счет всех источников финансирования, факт за отчетный период, тысяч рублей</t>
  </si>
  <si>
    <t xml:space="preserve">Примечание </t>
  </si>
  <si>
    <t>рублей*</t>
  </si>
  <si>
    <t>отношение к прогнозу средней заработной платы в регионе**, %</t>
  </si>
  <si>
    <t>Указ Президента Российской Федерации от 7 мая 2012 г. № 597 "О мероприятиях по реализации государственной социальной политики"</t>
  </si>
  <si>
    <t>1.</t>
  </si>
  <si>
    <t xml:space="preserve">Педагогические работники образовательных учреждений общего образования </t>
  </si>
  <si>
    <t>плановое значение целевого показателя 72508</t>
  </si>
  <si>
    <t>1.1.</t>
  </si>
  <si>
    <t>из них - учителя</t>
  </si>
  <si>
    <t>плановое значение целевого показателя 73958</t>
  </si>
  <si>
    <t>2.</t>
  </si>
  <si>
    <t>Педагогические работники дошкольных образовательных учреждений</t>
  </si>
  <si>
    <t>плановое значение целевого показателя 57519</t>
  </si>
  <si>
    <t>3.</t>
  </si>
  <si>
    <t>Преподаватели и мастера производственного обучения образовательных учреждений начального и среднего профессионального образования</t>
  </si>
  <si>
    <t>4.</t>
  </si>
  <si>
    <t>Преподаватели образовательных учреждений высшего профессионального образования</t>
  </si>
  <si>
    <t>5.</t>
  </si>
  <si>
    <t>Научные сотрудники</t>
  </si>
  <si>
    <t>6.</t>
  </si>
  <si>
    <t>Работники учреждений культуры</t>
  </si>
  <si>
    <t>7.</t>
  </si>
  <si>
    <t>Социальные работники, включая социальных работников медицинских организаций</t>
  </si>
  <si>
    <t>7.1.</t>
  </si>
  <si>
    <t>из них по учреждениям, расположенным на территории Ямало-Ненецкого автономного округа</t>
  </si>
  <si>
    <t>7.2.</t>
  </si>
  <si>
    <t>из них по учреждениям, расположенным на территории Тюменской области</t>
  </si>
  <si>
    <t>8.</t>
  </si>
  <si>
    <t>Врачи и работники медицинских организаций, имеющие высшее медицинское (фармацевтическое) или иное высшее образование, предоставляющие медицинские услуги (обеспечивающие предоставление медицинских услуг)</t>
  </si>
  <si>
    <t>8.1.</t>
  </si>
  <si>
    <t>8.2.</t>
  </si>
  <si>
    <t>9.</t>
  </si>
  <si>
    <t>Средний медицинский (фармацевтический) персонал (персонал, обеспечивающий условия для предоставления медицинских услуг)</t>
  </si>
  <si>
    <t>9.1.</t>
  </si>
  <si>
    <t>9.2.</t>
  </si>
  <si>
    <t>10.</t>
  </si>
  <si>
    <t>Младший медицинский персонал (персонал, обеспечивающий условия для предоставления медицинских услуг)</t>
  </si>
  <si>
    <t>10.1.</t>
  </si>
  <si>
    <t>10.2.</t>
  </si>
  <si>
    <t xml:space="preserve">Указ Президента Российской Федерации от 28 декабря 2012 г. № 1688 "О некоторых мерах по реализации государственной политики в сфере защиты детей-сирот и детей, оставшихся без попечения родителей" </t>
  </si>
  <si>
    <t xml:space="preserve">Педагогические работники образовательных, медицинских организаций или организаций, оказывающих социальные услуги детям-сиротам и детям, оставшимся без попечения родителей  </t>
  </si>
  <si>
    <t>1.2.</t>
  </si>
  <si>
    <t>Указ Президента Российской Федерации от 1 июня 2012 г. № 761 "О Национальной стратегии действий в интересах детей на 2012 - 2017 годы"</t>
  </si>
  <si>
    <t>Педагогические работники учреждений дополнительного образования детей</t>
  </si>
  <si>
    <t>плановое значение целевого показателя  73958*62%=45 854</t>
  </si>
  <si>
    <t>* по каждой категории работников бюджетного сектора экономики предоставляется обобщенная информация независимо от отраслевой принадлежности (образование, здравоохранение, социальная защита населения, культура, физическая культура)</t>
  </si>
  <si>
    <t>** в случае иного соотношения - указать в примечании (пример - педработники ДОУ)</t>
  </si>
  <si>
    <t>** * в соответствии с региональными "дорожными картами" (при изменении целевого показателя в течение года необходимо указать основание - ссылку на нормативный правовой документ)</t>
  </si>
  <si>
    <t>Таблица 2</t>
  </si>
  <si>
    <t>Справочная информация за февраль 2014 года</t>
  </si>
  <si>
    <t>Наименование показателя</t>
  </si>
  <si>
    <t>Примечание
(прогноз/факт)</t>
  </si>
  <si>
    <t>Средняя заработная плата в расчете на 1 работника по полному кругу организаций (без выплат социального характера) в Ямало-Ненецком автономном округе</t>
  </si>
  <si>
    <t>Средняя заработная плата в сфере общего образования в Ямало-Ненецком автономном округе</t>
  </si>
  <si>
    <t>Средняя заработная плата учителей в Ямало-Ненецком автономном округе</t>
  </si>
  <si>
    <t>Средняя заработная плата в расчете на 1 работника по полному кругу организаций (без выплат социального характера) в Тюменской области</t>
  </si>
  <si>
    <t>Воробьева Наталья Борисовна</t>
  </si>
  <si>
    <t>тел. 4 72 76</t>
  </si>
  <si>
    <t>Примечание.</t>
  </si>
  <si>
    <t>Информация по таблице 1 предоставляется:</t>
  </si>
  <si>
    <t>Указ №597</t>
  </si>
  <si>
    <t>по п. 1, 2 (с учетом подведомственной сети учреждений):</t>
  </si>
  <si>
    <t>Департамент образования Ямало-Ненецкого автономного округа</t>
  </si>
  <si>
    <t>по п. 3 (с учетом подведомственной сети учреждений):</t>
  </si>
  <si>
    <t>Департамент агропромышленного комплекса‚ торговли и продовольствия Ямало-Ненецкого автономного округа</t>
  </si>
  <si>
    <t>по п. 5:</t>
  </si>
  <si>
    <t>Департамент по науке и инновациям Ямало-Ненецкого автономного округа</t>
  </si>
  <si>
    <t>по п. 6 (с учетом подведомственной сети учреждений):</t>
  </si>
  <si>
    <t>Департамент культуры Ямало-Ненецкого автономного округа</t>
  </si>
  <si>
    <t>по п. 7 (с учетом подведомственной сети учреждений):</t>
  </si>
  <si>
    <t>Департамент социальной защиты населения Ямало-Ненецкого автономного округа</t>
  </si>
  <si>
    <t>Департамент здравоохранения Ямало-Ненецкого автономного округа</t>
  </si>
  <si>
    <t>по п. 8, 9 (с учетом подведомственной сети учреждений):</t>
  </si>
  <si>
    <t>Департамент по физической культуре и спорту Ямало-Ненецкого автономного округа</t>
  </si>
  <si>
    <t>по п. 10 (с учетом подведомственной сети учреждений):</t>
  </si>
  <si>
    <t>Указ №1688</t>
  </si>
  <si>
    <t>по п. 1 (с учетом подведомственной сети учреждений):</t>
  </si>
  <si>
    <t>Указ №761</t>
  </si>
  <si>
    <t>Департамент молодёжной политики и туризма Ямало-Ненецкого автономного округа</t>
  </si>
  <si>
    <t>Информация по таблице 2 предоставляется:</t>
  </si>
  <si>
    <t>по п. 1, 4 - Департамент экономики Ямало-Ненецкого автономного округа</t>
  </si>
  <si>
    <t>по п. 2, 3 - Департамент образования Ямало-Ненецкого автономного округа</t>
  </si>
  <si>
    <t xml:space="preserve"> за январь — июль 2023 г.</t>
  </si>
  <si>
    <t>Справочная информация за январь — июль 2023 года</t>
  </si>
  <si>
    <t>Базарбаева А.Р.</t>
  </si>
  <si>
    <t xml:space="preserve">Педагогические работники дошкольных образовательных организаций </t>
  </si>
  <si>
    <t xml:space="preserve">плановое значение целевого показателя                              </t>
  </si>
  <si>
    <t xml:space="preserve">Средняя заработная плата в дошкольной образовательной организации </t>
  </si>
  <si>
    <t xml:space="preserve">5-29-36 </t>
  </si>
  <si>
    <t xml:space="preserve">в МБДОУ "Кристаллик" муниципального образования город Салехард </t>
  </si>
  <si>
    <t xml:space="preserve">Целевой показатель на 2023 год***,            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</si>
</sst>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>
    <font>
      <sz val="11"/>
      <color rgb="FF000000"/>
      <name val="Calibri"/>
      <charset val="1"/>
    </font>
    <font>
      <sz val="14"/>
      <color rgb="FF000000"/>
      <name val="Times New Roman"/>
      <charset val="1"/>
    </font>
    <font>
      <b/>
      <i/>
      <sz val="14"/>
      <color rgb="FF000000"/>
      <name val="Times New Roman"/>
      <charset val="1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name val="Times New Roman"/>
      <charset val="1"/>
    </font>
    <font>
      <sz val="11"/>
      <color rgb="FF000000"/>
      <name val="Times New Roman"/>
      <charset val="1"/>
    </font>
    <font>
      <b/>
      <sz val="11"/>
      <color rgb="FF00B0F0"/>
      <name val="Times New Roman"/>
      <charset val="1"/>
    </font>
    <font>
      <u/>
      <sz val="14"/>
      <color rgb="FF000000"/>
      <name val="Times New Roman"/>
      <charset val="1"/>
    </font>
    <font>
      <sz val="14"/>
      <color rgb="FF000000"/>
      <name val="PT Astra Serif"/>
      <charset val="1"/>
    </font>
    <font>
      <b/>
      <sz val="14"/>
      <color rgb="FF000000"/>
      <name val="PT Astra Serif"/>
      <charset val="1"/>
    </font>
    <font>
      <sz val="12"/>
      <color rgb="FF000000"/>
      <name val="PT Astra Serif"/>
      <charset val="1"/>
    </font>
    <font>
      <sz val="12"/>
      <name val="PT Astra Serif"/>
      <charset val="1"/>
    </font>
    <font>
      <sz val="11"/>
      <color rgb="FF000000"/>
      <name val="PT Astra Serif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/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10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top" wrapText="1"/>
    </xf>
    <xf numFmtId="4" fontId="6" fillId="0" borderId="1" xfId="0" applyNumberFormat="1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 indent="2"/>
    </xf>
    <xf numFmtId="0" fontId="1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right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right" vertical="top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center" vertical="center" wrapText="1"/>
    </xf>
    <xf numFmtId="4" fontId="1" fillId="0" borderId="0" xfId="0" applyNumberFormat="1" applyFont="1" applyAlignment="1" applyProtection="1"/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right"/>
    </xf>
    <xf numFmtId="0" fontId="11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9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right" vertical="top" wrapText="1"/>
    </xf>
    <xf numFmtId="0" fontId="10" fillId="0" borderId="3" xfId="0" applyFont="1" applyBorder="1" applyAlignment="1" applyProtection="1">
      <alignment horizontal="center" vertical="top" wrapText="1"/>
    </xf>
    <xf numFmtId="0" fontId="10" fillId="0" borderId="0" xfId="0" applyFont="1" applyAlignment="1" applyProtection="1">
      <alignment horizontal="center" vertical="top" wrapText="1"/>
    </xf>
    <xf numFmtId="0" fontId="10" fillId="0" borderId="0" xfId="0" applyFont="1" applyAlignment="1" applyProtection="1">
      <alignment horizontal="right" vertical="top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/>
    </xf>
    <xf numFmtId="164" fontId="9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top" wrapText="1"/>
    </xf>
    <xf numFmtId="0" fontId="13" fillId="0" borderId="0" xfId="0" applyFont="1" applyAlignment="1" applyProtection="1"/>
    <xf numFmtId="4" fontId="9" fillId="0" borderId="6" xfId="0" applyNumberFormat="1" applyFont="1" applyBorder="1" applyAlignment="1" applyProtection="1">
      <alignment horizontal="center" vertical="center" wrapText="1"/>
    </xf>
    <xf numFmtId="4" fontId="9" fillId="0" borderId="7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10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04A7B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4"/>
  <sheetViews>
    <sheetView topLeftCell="A10" zoomScaleNormal="100" workbookViewId="0">
      <selection activeCell="F50" sqref="F50"/>
    </sheetView>
  </sheetViews>
  <sheetFormatPr defaultColWidth="20" defaultRowHeight="18.75"/>
  <cols>
    <col min="1" max="1" width="7.5703125" style="1" customWidth="1"/>
    <col min="2" max="2" width="58.42578125" style="2" customWidth="1"/>
    <col min="3" max="3" width="14" style="2" customWidth="1"/>
    <col min="4" max="4" width="18.85546875" style="2" customWidth="1"/>
    <col min="5" max="5" width="14.85546875" style="3" customWidth="1"/>
    <col min="6" max="6" width="19.5703125" style="3" customWidth="1"/>
    <col min="7" max="7" width="20" style="3"/>
    <col min="8" max="8" width="16" style="3" customWidth="1"/>
    <col min="9" max="16384" width="20" style="3"/>
  </cols>
  <sheetData>
    <row r="1" spans="1:8" ht="19.5" customHeight="1">
      <c r="F1" s="4"/>
      <c r="G1" s="4"/>
      <c r="H1" s="5" t="s">
        <v>0</v>
      </c>
    </row>
    <row r="2" spans="1:8" ht="19.5" customHeight="1">
      <c r="F2" s="4"/>
      <c r="G2" s="4"/>
      <c r="H2" s="5" t="s">
        <v>1</v>
      </c>
    </row>
    <row r="3" spans="1:8" ht="19.5" hidden="1">
      <c r="F3" s="6"/>
      <c r="G3" s="6"/>
      <c r="H3" s="7" t="s">
        <v>2</v>
      </c>
    </row>
    <row r="5" spans="1:8" ht="18.75" customHeight="1">
      <c r="A5" s="75" t="s">
        <v>3</v>
      </c>
      <c r="B5" s="75"/>
      <c r="C5" s="75"/>
      <c r="D5" s="75"/>
      <c r="E5" s="75"/>
      <c r="F5" s="75"/>
      <c r="G5" s="75"/>
      <c r="H5" s="75"/>
    </row>
    <row r="6" spans="1:8" ht="18.75" customHeight="1">
      <c r="A6" s="75" t="s">
        <v>4</v>
      </c>
      <c r="B6" s="75"/>
      <c r="C6" s="75"/>
      <c r="D6" s="75"/>
      <c r="E6" s="75"/>
      <c r="F6" s="75"/>
      <c r="G6" s="75"/>
      <c r="H6" s="75"/>
    </row>
    <row r="7" spans="1:8" hidden="1">
      <c r="A7" s="3"/>
      <c r="B7" s="76"/>
      <c r="C7" s="76"/>
      <c r="D7" s="76"/>
      <c r="F7" s="77"/>
      <c r="G7" s="77"/>
    </row>
    <row r="8" spans="1:8">
      <c r="A8" s="3"/>
      <c r="B8" s="3"/>
      <c r="C8" s="8"/>
      <c r="D8" s="8"/>
      <c r="H8" s="9" t="s">
        <v>5</v>
      </c>
    </row>
    <row r="9" spans="1:8" ht="95.25" customHeight="1">
      <c r="A9" s="78" t="s">
        <v>6</v>
      </c>
      <c r="B9" s="79" t="s">
        <v>7</v>
      </c>
      <c r="C9" s="80" t="s">
        <v>8</v>
      </c>
      <c r="D9" s="80"/>
      <c r="E9" s="79" t="s">
        <v>9</v>
      </c>
      <c r="F9" s="79" t="s">
        <v>10</v>
      </c>
      <c r="G9" s="79" t="s">
        <v>11</v>
      </c>
      <c r="H9" s="79" t="s">
        <v>12</v>
      </c>
    </row>
    <row r="10" spans="1:8" ht="69.75" customHeight="1">
      <c r="A10" s="78"/>
      <c r="B10" s="79"/>
      <c r="C10" s="10" t="s">
        <v>13</v>
      </c>
      <c r="D10" s="10" t="s">
        <v>14</v>
      </c>
      <c r="E10" s="79"/>
      <c r="F10" s="79"/>
      <c r="G10" s="79"/>
      <c r="H10" s="79"/>
    </row>
    <row r="11" spans="1:8">
      <c r="A11" s="11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</row>
    <row r="12" spans="1:8" ht="37.5" customHeight="1">
      <c r="A12" s="73" t="s">
        <v>15</v>
      </c>
      <c r="B12" s="73"/>
      <c r="C12" s="73"/>
      <c r="D12" s="73"/>
      <c r="E12" s="73"/>
      <c r="F12" s="73"/>
      <c r="G12" s="73"/>
      <c r="H12" s="73"/>
    </row>
    <row r="13" spans="1:8" ht="93.75">
      <c r="A13" s="13" t="s">
        <v>16</v>
      </c>
      <c r="B13" s="14" t="s">
        <v>17</v>
      </c>
      <c r="C13" s="15">
        <f>G13/F13*1000</f>
        <v>60627.111594202892</v>
      </c>
      <c r="D13" s="16">
        <f>C13/72508</f>
        <v>0.83614375785020811</v>
      </c>
      <c r="E13" s="11">
        <v>100</v>
      </c>
      <c r="F13" s="11">
        <f>366+48</f>
        <v>414</v>
      </c>
      <c r="G13" s="15">
        <f>(22640620.88+2459003.32)/1000</f>
        <v>25099.624199999998</v>
      </c>
      <c r="H13" s="17" t="s">
        <v>18</v>
      </c>
    </row>
    <row r="14" spans="1:8" ht="93.75">
      <c r="A14" s="13" t="s">
        <v>19</v>
      </c>
      <c r="B14" s="14" t="s">
        <v>20</v>
      </c>
      <c r="C14" s="15">
        <f>G14/F14*1000</f>
        <v>61859.619890710375</v>
      </c>
      <c r="D14" s="16">
        <f>C14/73958</f>
        <v>0.83641553166270555</v>
      </c>
      <c r="E14" s="11">
        <v>100</v>
      </c>
      <c r="F14" s="11">
        <v>366</v>
      </c>
      <c r="G14" s="15">
        <f>22640620.88/1000</f>
        <v>22640.620879999999</v>
      </c>
      <c r="H14" s="17" t="s">
        <v>21</v>
      </c>
    </row>
    <row r="15" spans="1:8" ht="93.75">
      <c r="A15" s="13" t="s">
        <v>22</v>
      </c>
      <c r="B15" s="14" t="s">
        <v>23</v>
      </c>
      <c r="C15" s="15">
        <f>G15/F15*1000</f>
        <v>45750.525928143717</v>
      </c>
      <c r="D15" s="16">
        <f>C15/57915</f>
        <v>0.78995987098581921</v>
      </c>
      <c r="E15" s="11">
        <v>100</v>
      </c>
      <c r="F15" s="11">
        <f>248+86</f>
        <v>334</v>
      </c>
      <c r="G15" s="15">
        <f>(10593456.37+4687219.29)/1000</f>
        <v>15280.675660000001</v>
      </c>
      <c r="H15" s="15" t="s">
        <v>24</v>
      </c>
    </row>
    <row r="16" spans="1:8" ht="74.25" customHeight="1">
      <c r="A16" s="13" t="s">
        <v>25</v>
      </c>
      <c r="B16" s="14" t="s">
        <v>26</v>
      </c>
      <c r="C16" s="12"/>
      <c r="D16" s="18"/>
      <c r="E16" s="12"/>
      <c r="F16" s="18"/>
      <c r="G16" s="18"/>
      <c r="H16" s="19"/>
    </row>
    <row r="17" spans="1:8" ht="37.5">
      <c r="A17" s="13" t="s">
        <v>27</v>
      </c>
      <c r="B17" s="14" t="s">
        <v>28</v>
      </c>
      <c r="C17" s="12"/>
      <c r="D17" s="18"/>
      <c r="E17" s="12"/>
      <c r="F17" s="18"/>
      <c r="G17" s="18"/>
      <c r="H17" s="19"/>
    </row>
    <row r="18" spans="1:8">
      <c r="A18" s="13" t="s">
        <v>29</v>
      </c>
      <c r="B18" s="14" t="s">
        <v>30</v>
      </c>
      <c r="C18" s="12"/>
      <c r="D18" s="18"/>
      <c r="E18" s="12"/>
      <c r="F18" s="18"/>
      <c r="G18" s="18"/>
      <c r="H18" s="19"/>
    </row>
    <row r="19" spans="1:8">
      <c r="A19" s="13" t="s">
        <v>31</v>
      </c>
      <c r="B19" s="14" t="s">
        <v>32</v>
      </c>
      <c r="C19" s="12"/>
      <c r="D19" s="18"/>
      <c r="E19" s="12"/>
      <c r="F19" s="18"/>
      <c r="G19" s="18"/>
      <c r="H19" s="19"/>
    </row>
    <row r="20" spans="1:8" ht="37.5">
      <c r="A20" s="13" t="s">
        <v>33</v>
      </c>
      <c r="B20" s="14" t="s">
        <v>34</v>
      </c>
      <c r="C20" s="12"/>
      <c r="D20" s="18"/>
      <c r="E20" s="12"/>
      <c r="F20" s="20"/>
      <c r="G20" s="20"/>
      <c r="H20" s="21"/>
    </row>
    <row r="21" spans="1:8" ht="57.75" customHeight="1">
      <c r="A21" s="13" t="s">
        <v>35</v>
      </c>
      <c r="B21" s="22" t="s">
        <v>36</v>
      </c>
      <c r="C21" s="12"/>
      <c r="D21" s="18"/>
      <c r="E21" s="12"/>
      <c r="F21" s="18"/>
      <c r="G21" s="18"/>
      <c r="H21" s="19"/>
    </row>
    <row r="22" spans="1:8" ht="37.5">
      <c r="A22" s="13" t="s">
        <v>37</v>
      </c>
      <c r="B22" s="22" t="s">
        <v>38</v>
      </c>
      <c r="C22" s="12"/>
      <c r="D22" s="18"/>
      <c r="E22" s="12"/>
      <c r="F22" s="18"/>
      <c r="G22" s="18"/>
      <c r="H22" s="19"/>
    </row>
    <row r="23" spans="1:8" ht="112.5">
      <c r="A23" s="13" t="s">
        <v>39</v>
      </c>
      <c r="B23" s="14" t="s">
        <v>40</v>
      </c>
      <c r="C23" s="13"/>
      <c r="D23" s="18"/>
      <c r="E23" s="13"/>
      <c r="F23" s="20"/>
      <c r="G23" s="20"/>
      <c r="H23" s="21"/>
    </row>
    <row r="24" spans="1:8" ht="56.25">
      <c r="A24" s="13" t="s">
        <v>41</v>
      </c>
      <c r="B24" s="22" t="s">
        <v>36</v>
      </c>
      <c r="C24" s="13"/>
      <c r="D24" s="18"/>
      <c r="E24" s="13"/>
      <c r="F24" s="20"/>
      <c r="G24" s="20"/>
      <c r="H24" s="19"/>
    </row>
    <row r="25" spans="1:8" ht="37.5">
      <c r="A25" s="13" t="s">
        <v>42</v>
      </c>
      <c r="B25" s="22" t="s">
        <v>38</v>
      </c>
      <c r="C25" s="13"/>
      <c r="D25" s="18"/>
      <c r="E25" s="13"/>
      <c r="F25" s="20"/>
      <c r="G25" s="20"/>
      <c r="H25" s="19"/>
    </row>
    <row r="26" spans="1:8" ht="56.25">
      <c r="A26" s="13" t="s">
        <v>43</v>
      </c>
      <c r="B26" s="14" t="s">
        <v>44</v>
      </c>
      <c r="C26" s="13"/>
      <c r="D26" s="18"/>
      <c r="E26" s="13"/>
      <c r="F26" s="20"/>
      <c r="G26" s="20"/>
      <c r="H26" s="21"/>
    </row>
    <row r="27" spans="1:8" ht="56.25">
      <c r="A27" s="13" t="s">
        <v>45</v>
      </c>
      <c r="B27" s="22" t="s">
        <v>36</v>
      </c>
      <c r="C27" s="13"/>
      <c r="D27" s="18"/>
      <c r="E27" s="13"/>
      <c r="F27" s="18"/>
      <c r="G27" s="18"/>
      <c r="H27" s="19"/>
    </row>
    <row r="28" spans="1:8" ht="37.5">
      <c r="A28" s="13" t="s">
        <v>46</v>
      </c>
      <c r="B28" s="22" t="s">
        <v>38</v>
      </c>
      <c r="C28" s="13"/>
      <c r="D28" s="18"/>
      <c r="E28" s="13"/>
      <c r="F28" s="18"/>
      <c r="G28" s="18"/>
      <c r="H28" s="19"/>
    </row>
    <row r="29" spans="1:8" ht="56.25">
      <c r="A29" s="13" t="s">
        <v>47</v>
      </c>
      <c r="B29" s="14" t="s">
        <v>48</v>
      </c>
      <c r="C29" s="13"/>
      <c r="D29" s="18"/>
      <c r="E29" s="13"/>
      <c r="F29" s="20"/>
      <c r="G29" s="20"/>
      <c r="H29" s="21"/>
    </row>
    <row r="30" spans="1:8" ht="56.25">
      <c r="A30" s="13" t="s">
        <v>49</v>
      </c>
      <c r="B30" s="22" t="s">
        <v>36</v>
      </c>
      <c r="C30" s="13"/>
      <c r="D30" s="18"/>
      <c r="E30" s="13"/>
      <c r="F30" s="18"/>
      <c r="G30" s="18"/>
      <c r="H30" s="19"/>
    </row>
    <row r="31" spans="1:8" ht="37.5">
      <c r="A31" s="13" t="s">
        <v>50</v>
      </c>
      <c r="B31" s="22" t="s">
        <v>38</v>
      </c>
      <c r="C31" s="13"/>
      <c r="D31" s="18"/>
      <c r="E31" s="13"/>
      <c r="F31" s="18"/>
      <c r="G31" s="18"/>
      <c r="H31" s="19"/>
    </row>
    <row r="32" spans="1:8" ht="39.75" customHeight="1">
      <c r="A32" s="73" t="s">
        <v>51</v>
      </c>
      <c r="B32" s="73"/>
      <c r="C32" s="73"/>
      <c r="D32" s="73"/>
      <c r="E32" s="73"/>
      <c r="F32" s="73"/>
      <c r="G32" s="73"/>
      <c r="H32" s="73"/>
    </row>
    <row r="33" spans="1:8" ht="76.5" customHeight="1">
      <c r="A33" s="23" t="s">
        <v>16</v>
      </c>
      <c r="B33" s="14" t="s">
        <v>52</v>
      </c>
      <c r="C33" s="24"/>
      <c r="D33" s="18"/>
      <c r="E33" s="25"/>
      <c r="F33" s="20"/>
      <c r="G33" s="20"/>
      <c r="H33" s="26"/>
    </row>
    <row r="34" spans="1:8" ht="56.25">
      <c r="A34" s="23" t="s">
        <v>19</v>
      </c>
      <c r="B34" s="22" t="s">
        <v>36</v>
      </c>
      <c r="C34" s="24"/>
      <c r="D34" s="18"/>
      <c r="E34" s="25"/>
      <c r="F34" s="18"/>
      <c r="G34" s="18"/>
      <c r="H34" s="18"/>
    </row>
    <row r="35" spans="1:8" ht="37.5">
      <c r="A35" s="23" t="s">
        <v>53</v>
      </c>
      <c r="B35" s="22" t="s">
        <v>38</v>
      </c>
      <c r="C35" s="24"/>
      <c r="D35" s="18"/>
      <c r="E35" s="25"/>
      <c r="F35" s="18"/>
      <c r="G35" s="18"/>
      <c r="H35" s="18"/>
    </row>
    <row r="36" spans="1:8" ht="35.25" customHeight="1">
      <c r="A36" s="73" t="s">
        <v>54</v>
      </c>
      <c r="B36" s="73"/>
      <c r="C36" s="73"/>
      <c r="D36" s="73"/>
      <c r="E36" s="73"/>
      <c r="F36" s="73"/>
      <c r="G36" s="73"/>
      <c r="H36" s="73"/>
    </row>
    <row r="37" spans="1:8" ht="113.25" customHeight="1">
      <c r="A37" s="13" t="s">
        <v>16</v>
      </c>
      <c r="B37" s="14" t="s">
        <v>55</v>
      </c>
      <c r="C37" s="15">
        <f>G37/F37*1000</f>
        <v>43988.169464285718</v>
      </c>
      <c r="D37" s="16">
        <f>C37/(73958*62%)</f>
        <v>0.95931015476712844</v>
      </c>
      <c r="E37" s="27">
        <v>62</v>
      </c>
      <c r="F37" s="11">
        <f>53+3</f>
        <v>56</v>
      </c>
      <c r="G37" s="15">
        <f>(2365678.79+97658.7)/1000</f>
        <v>2463.3374900000003</v>
      </c>
      <c r="H37" s="15" t="s">
        <v>56</v>
      </c>
    </row>
    <row r="38" spans="1:8" ht="38.25" hidden="1" customHeight="1">
      <c r="A38" s="74" t="s">
        <v>57</v>
      </c>
      <c r="B38" s="74"/>
      <c r="C38" s="74"/>
      <c r="D38" s="74"/>
      <c r="E38" s="74"/>
      <c r="F38" s="74"/>
      <c r="G38" s="74"/>
      <c r="H38" s="74"/>
    </row>
    <row r="39" spans="1:8" ht="21" hidden="1" customHeight="1">
      <c r="A39" s="70" t="s">
        <v>58</v>
      </c>
      <c r="B39" s="70"/>
      <c r="C39" s="70"/>
      <c r="D39" s="70"/>
      <c r="E39" s="70"/>
    </row>
    <row r="40" spans="1:8" ht="38.25" hidden="1" customHeight="1">
      <c r="A40" s="70" t="s">
        <v>59</v>
      </c>
      <c r="B40" s="70"/>
      <c r="C40" s="70"/>
      <c r="D40" s="70"/>
      <c r="E40" s="70"/>
      <c r="F40" s="70"/>
      <c r="G40" s="70"/>
      <c r="H40" s="70"/>
    </row>
    <row r="41" spans="1:8" ht="38.25" hidden="1" customHeight="1">
      <c r="A41" s="28"/>
      <c r="B41" s="28"/>
      <c r="C41" s="28"/>
      <c r="D41" s="28"/>
      <c r="E41" s="28"/>
      <c r="F41" s="28"/>
      <c r="G41" s="28"/>
      <c r="H41" s="28"/>
    </row>
    <row r="42" spans="1:8" ht="38.25" hidden="1" customHeight="1">
      <c r="A42" s="28"/>
      <c r="B42" s="28"/>
      <c r="C42" s="28"/>
      <c r="D42" s="28"/>
      <c r="E42" s="28"/>
      <c r="F42" s="28"/>
      <c r="G42" s="28"/>
      <c r="H42" s="28"/>
    </row>
    <row r="43" spans="1:8" ht="38.25" hidden="1" customHeight="1">
      <c r="A43" s="28"/>
      <c r="B43" s="28"/>
      <c r="C43" s="28"/>
      <c r="D43" s="28"/>
      <c r="E43" s="28"/>
      <c r="F43" s="28"/>
      <c r="G43" s="28"/>
      <c r="H43" s="28"/>
    </row>
    <row r="44" spans="1:8" ht="38.25" customHeight="1">
      <c r="A44" s="28"/>
      <c r="B44" s="28"/>
      <c r="C44" s="28"/>
      <c r="D44" s="28"/>
      <c r="E44" s="28"/>
      <c r="F44" s="28"/>
      <c r="G44" s="28"/>
      <c r="H44" s="28"/>
    </row>
    <row r="45" spans="1:8">
      <c r="A45" s="28"/>
      <c r="B45" s="3"/>
      <c r="C45" s="28"/>
      <c r="D45" s="3"/>
      <c r="E45" s="28"/>
      <c r="F45" s="29" t="s">
        <v>60</v>
      </c>
    </row>
    <row r="46" spans="1:8">
      <c r="A46" s="71" t="s">
        <v>61</v>
      </c>
      <c r="B46" s="71"/>
      <c r="C46" s="71"/>
      <c r="D46" s="71"/>
      <c r="E46" s="71"/>
      <c r="F46" s="71"/>
    </row>
    <row r="47" spans="1:8">
      <c r="A47" s="30"/>
      <c r="B47" s="31"/>
      <c r="D47" s="32"/>
    </row>
    <row r="48" spans="1:8" ht="262.5" customHeight="1">
      <c r="A48" s="33" t="s">
        <v>6</v>
      </c>
      <c r="B48" s="72" t="s">
        <v>62</v>
      </c>
      <c r="C48" s="72"/>
      <c r="D48" s="11" t="s">
        <v>63</v>
      </c>
      <c r="E48" s="11" t="s">
        <v>10</v>
      </c>
      <c r="F48" s="11" t="s">
        <v>11</v>
      </c>
    </row>
    <row r="49" spans="1:8" ht="59.25" customHeight="1">
      <c r="A49" s="34" t="s">
        <v>16</v>
      </c>
      <c r="B49" s="68" t="s">
        <v>64</v>
      </c>
      <c r="C49" s="68"/>
      <c r="D49" s="35"/>
      <c r="E49" s="27"/>
      <c r="F49" s="27"/>
    </row>
    <row r="50" spans="1:8" ht="56.25" customHeight="1">
      <c r="A50" s="34" t="s">
        <v>22</v>
      </c>
      <c r="B50" s="68" t="s">
        <v>65</v>
      </c>
      <c r="C50" s="68"/>
      <c r="D50" s="15">
        <f>F50*1000/E50</f>
        <v>60973.756421845574</v>
      </c>
      <c r="E50" s="27">
        <v>531</v>
      </c>
      <c r="F50" s="15">
        <f>32377064.66/1000</f>
        <v>32377.06466</v>
      </c>
    </row>
    <row r="51" spans="1:8" ht="43.5" customHeight="1">
      <c r="A51" s="34" t="s">
        <v>25</v>
      </c>
      <c r="B51" s="68" t="s">
        <v>66</v>
      </c>
      <c r="C51" s="68"/>
      <c r="D51" s="15">
        <f>F51*1000/E51</f>
        <v>61859.619890710383</v>
      </c>
      <c r="E51" s="11">
        <v>366</v>
      </c>
      <c r="F51" s="15">
        <f>22640620.88/1000</f>
        <v>22640.620879999999</v>
      </c>
      <c r="H51" s="36"/>
    </row>
    <row r="52" spans="1:8" ht="63.75" customHeight="1">
      <c r="A52" s="34" t="s">
        <v>27</v>
      </c>
      <c r="B52" s="68" t="s">
        <v>67</v>
      </c>
      <c r="C52" s="68"/>
      <c r="D52" s="11"/>
      <c r="E52" s="27"/>
      <c r="F52" s="11"/>
      <c r="H52" s="36"/>
    </row>
    <row r="53" spans="1:8">
      <c r="A53" s="37"/>
      <c r="B53" s="28"/>
      <c r="C53" s="28"/>
      <c r="F53" s="38"/>
    </row>
    <row r="54" spans="1:8">
      <c r="A54" s="3"/>
      <c r="B54" s="3"/>
      <c r="C54" s="3"/>
      <c r="D54" s="39"/>
      <c r="E54" s="38"/>
      <c r="F54" s="40"/>
    </row>
    <row r="55" spans="1:8">
      <c r="A55" s="69" t="s">
        <v>68</v>
      </c>
      <c r="B55" s="69"/>
      <c r="C55" s="69"/>
      <c r="D55" s="41"/>
      <c r="E55" s="38"/>
      <c r="F55" s="40"/>
    </row>
    <row r="56" spans="1:8">
      <c r="A56" s="3" t="s">
        <v>69</v>
      </c>
      <c r="B56" s="3"/>
      <c r="C56" s="3"/>
      <c r="D56" s="38"/>
      <c r="E56" s="38"/>
      <c r="F56" s="38"/>
    </row>
    <row r="57" spans="1:8" hidden="1">
      <c r="A57" s="42" t="s">
        <v>70</v>
      </c>
    </row>
    <row r="58" spans="1:8" hidden="1">
      <c r="A58" s="1" t="s">
        <v>71</v>
      </c>
    </row>
    <row r="59" spans="1:8" hidden="1">
      <c r="B59" s="43" t="s">
        <v>72</v>
      </c>
    </row>
    <row r="60" spans="1:8" hidden="1">
      <c r="A60" s="44" t="s">
        <v>73</v>
      </c>
    </row>
    <row r="61" spans="1:8" hidden="1">
      <c r="B61" s="1" t="s">
        <v>74</v>
      </c>
    </row>
    <row r="62" spans="1:8" hidden="1">
      <c r="A62" s="44" t="s">
        <v>75</v>
      </c>
      <c r="B62" s="1"/>
    </row>
    <row r="63" spans="1:8" hidden="1">
      <c r="B63" s="1" t="s">
        <v>74</v>
      </c>
    </row>
    <row r="64" spans="1:8" hidden="1">
      <c r="B64" s="1" t="s">
        <v>76</v>
      </c>
    </row>
    <row r="65" spans="1:2" hidden="1">
      <c r="A65" s="44" t="s">
        <v>77</v>
      </c>
      <c r="B65" s="3"/>
    </row>
    <row r="66" spans="1:2" hidden="1">
      <c r="A66" s="3"/>
      <c r="B66" s="1" t="s">
        <v>78</v>
      </c>
    </row>
    <row r="67" spans="1:2" hidden="1">
      <c r="A67" s="44" t="s">
        <v>79</v>
      </c>
    </row>
    <row r="68" spans="1:2" hidden="1">
      <c r="B68" s="1" t="s">
        <v>80</v>
      </c>
    </row>
    <row r="69" spans="1:2" hidden="1">
      <c r="A69" s="44" t="s">
        <v>81</v>
      </c>
    </row>
    <row r="70" spans="1:2" hidden="1">
      <c r="B70" s="1" t="s">
        <v>82</v>
      </c>
    </row>
    <row r="71" spans="1:2" hidden="1">
      <c r="B71" s="1" t="s">
        <v>83</v>
      </c>
    </row>
    <row r="72" spans="1:2" hidden="1">
      <c r="A72" s="44" t="s">
        <v>84</v>
      </c>
    </row>
    <row r="73" spans="1:2" hidden="1">
      <c r="B73" s="1" t="s">
        <v>82</v>
      </c>
    </row>
    <row r="74" spans="1:2" hidden="1">
      <c r="B74" s="1" t="s">
        <v>83</v>
      </c>
    </row>
    <row r="75" spans="1:2" hidden="1">
      <c r="B75" s="1" t="s">
        <v>85</v>
      </c>
    </row>
    <row r="76" spans="1:2" hidden="1">
      <c r="A76" s="44" t="s">
        <v>86</v>
      </c>
    </row>
    <row r="77" spans="1:2" hidden="1">
      <c r="B77" s="1" t="s">
        <v>82</v>
      </c>
    </row>
    <row r="78" spans="1:2" hidden="1">
      <c r="B78" s="1" t="s">
        <v>83</v>
      </c>
    </row>
    <row r="79" spans="1:2" hidden="1">
      <c r="B79" s="43" t="s">
        <v>87</v>
      </c>
    </row>
    <row r="80" spans="1:2" hidden="1">
      <c r="A80" s="44" t="s">
        <v>88</v>
      </c>
      <c r="B80" s="3"/>
    </row>
    <row r="81" spans="1:2" hidden="1">
      <c r="A81" s="3"/>
      <c r="B81" s="1" t="s">
        <v>82</v>
      </c>
    </row>
    <row r="82" spans="1:2" hidden="1">
      <c r="A82" s="3"/>
      <c r="B82" s="1" t="s">
        <v>83</v>
      </c>
    </row>
    <row r="83" spans="1:2" hidden="1">
      <c r="A83" s="3"/>
      <c r="B83" s="1" t="s">
        <v>74</v>
      </c>
    </row>
    <row r="84" spans="1:2" hidden="1">
      <c r="A84" s="3"/>
      <c r="B84" s="43" t="s">
        <v>89</v>
      </c>
    </row>
    <row r="85" spans="1:2" hidden="1">
      <c r="A85" s="44" t="s">
        <v>88</v>
      </c>
      <c r="B85" s="3"/>
    </row>
    <row r="86" spans="1:2" hidden="1">
      <c r="A86" s="3"/>
      <c r="B86" s="1" t="s">
        <v>74</v>
      </c>
    </row>
    <row r="87" spans="1:2" hidden="1">
      <c r="A87" s="3"/>
      <c r="B87" s="1" t="s">
        <v>90</v>
      </c>
    </row>
    <row r="88" spans="1:2" hidden="1">
      <c r="B88" s="1" t="s">
        <v>80</v>
      </c>
    </row>
    <row r="89" spans="1:2" hidden="1">
      <c r="B89" s="1" t="s">
        <v>85</v>
      </c>
    </row>
    <row r="90" spans="1:2">
      <c r="B90" s="1"/>
    </row>
    <row r="91" spans="1:2" hidden="1">
      <c r="A91" s="42" t="s">
        <v>70</v>
      </c>
    </row>
    <row r="92" spans="1:2" hidden="1">
      <c r="A92" s="1" t="s">
        <v>91</v>
      </c>
    </row>
    <row r="93" spans="1:2" hidden="1">
      <c r="A93" s="3" t="s">
        <v>92</v>
      </c>
    </row>
    <row r="94" spans="1:2" hidden="1">
      <c r="A94" s="3" t="s">
        <v>93</v>
      </c>
    </row>
  </sheetData>
  <mergeCells count="24">
    <mergeCell ref="A5:H5"/>
    <mergeCell ref="A6:H6"/>
    <mergeCell ref="B7:D7"/>
    <mergeCell ref="F7:G7"/>
    <mergeCell ref="A9:A10"/>
    <mergeCell ref="B9:B10"/>
    <mergeCell ref="C9:D9"/>
    <mergeCell ref="E9:E10"/>
    <mergeCell ref="F9:F10"/>
    <mergeCell ref="G9:G10"/>
    <mergeCell ref="H9:H10"/>
    <mergeCell ref="A12:H12"/>
    <mergeCell ref="A32:H32"/>
    <mergeCell ref="A36:H36"/>
    <mergeCell ref="A38:H38"/>
    <mergeCell ref="A39:E39"/>
    <mergeCell ref="B51:C51"/>
    <mergeCell ref="B52:C52"/>
    <mergeCell ref="A55:C55"/>
    <mergeCell ref="A40:H40"/>
    <mergeCell ref="A46:F46"/>
    <mergeCell ref="B48:C48"/>
    <mergeCell ref="B49:C49"/>
    <mergeCell ref="B50:C50"/>
  </mergeCells>
  <pageMargins left="0" right="0" top="0" bottom="0" header="0" footer="0.511811023622047"/>
  <pageSetup paperSize="9" scale="55" orientation="portrait" horizontalDpi="300" verticalDpi="300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EEF4"/>
    <pageSetUpPr fitToPage="1"/>
  </sheetPr>
  <dimension ref="A2:H68"/>
  <sheetViews>
    <sheetView tabSelected="1" zoomScale="85" zoomScaleNormal="85" workbookViewId="0">
      <selection activeCell="C10" sqref="C10:C11"/>
    </sheetView>
  </sheetViews>
  <sheetFormatPr defaultColWidth="9.140625" defaultRowHeight="14.25"/>
  <cols>
    <col min="1" max="1" width="10.140625" style="65" customWidth="1"/>
    <col min="2" max="2" width="48.5703125" style="65" customWidth="1"/>
    <col min="3" max="3" width="15.140625" style="65" customWidth="1"/>
    <col min="4" max="4" width="19" style="65" customWidth="1"/>
    <col min="5" max="5" width="20.140625" style="65" customWidth="1"/>
    <col min="6" max="6" width="17.42578125" style="65" customWidth="1"/>
    <col min="7" max="7" width="15.5703125" style="65" customWidth="1"/>
    <col min="8" max="8" width="20.140625" style="65" customWidth="1"/>
    <col min="9" max="16384" width="9.140625" style="65"/>
  </cols>
  <sheetData>
    <row r="2" spans="1:8" s="45" customFormat="1" ht="18.75" customHeight="1">
      <c r="A2" s="86" t="s">
        <v>3</v>
      </c>
      <c r="B2" s="86"/>
      <c r="C2" s="86"/>
      <c r="D2" s="86"/>
      <c r="E2" s="86"/>
      <c r="F2" s="86"/>
      <c r="G2" s="86"/>
      <c r="H2" s="86"/>
    </row>
    <row r="3" spans="1:8" s="45" customFormat="1" ht="18.75" customHeight="1">
      <c r="A3" s="86" t="s">
        <v>101</v>
      </c>
      <c r="B3" s="86"/>
      <c r="C3" s="86"/>
      <c r="D3" s="86"/>
      <c r="E3" s="86"/>
      <c r="F3" s="86"/>
      <c r="G3" s="86"/>
      <c r="H3" s="86"/>
    </row>
    <row r="4" spans="1:8" s="45" customFormat="1" ht="18.75" customHeight="1">
      <c r="A4" s="86" t="s">
        <v>94</v>
      </c>
      <c r="B4" s="86"/>
      <c r="C4" s="86"/>
      <c r="D4" s="86"/>
      <c r="E4" s="86"/>
      <c r="F4" s="86"/>
      <c r="G4" s="86"/>
      <c r="H4" s="86"/>
    </row>
    <row r="5" spans="1:8" s="45" customFormat="1" ht="18.75" customHeight="1">
      <c r="C5" s="48"/>
      <c r="D5" s="48"/>
      <c r="H5" s="49" t="s">
        <v>5</v>
      </c>
    </row>
    <row r="6" spans="1:8" s="45" customFormat="1" ht="102" customHeight="1">
      <c r="A6" s="88" t="s">
        <v>6</v>
      </c>
      <c r="B6" s="87" t="s">
        <v>7</v>
      </c>
      <c r="C6" s="89" t="s">
        <v>8</v>
      </c>
      <c r="D6" s="89"/>
      <c r="E6" s="87" t="s">
        <v>102</v>
      </c>
      <c r="F6" s="87" t="s">
        <v>10</v>
      </c>
      <c r="G6" s="87" t="s">
        <v>11</v>
      </c>
      <c r="H6" s="87" t="s">
        <v>12</v>
      </c>
    </row>
    <row r="7" spans="1:8" s="45" customFormat="1" ht="98.25" customHeight="1">
      <c r="A7" s="88"/>
      <c r="B7" s="87"/>
      <c r="C7" s="50" t="s">
        <v>13</v>
      </c>
      <c r="D7" s="50" t="s">
        <v>14</v>
      </c>
      <c r="E7" s="87"/>
      <c r="F7" s="87"/>
      <c r="G7" s="87"/>
      <c r="H7" s="87"/>
    </row>
    <row r="8" spans="1:8" s="45" customFormat="1" ht="18.75" customHeight="1">
      <c r="A8" s="51">
        <v>1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</row>
    <row r="9" spans="1:8" s="62" customFormat="1" ht="48" customHeight="1">
      <c r="A9" s="85" t="s">
        <v>15</v>
      </c>
      <c r="B9" s="85"/>
      <c r="C9" s="85"/>
      <c r="D9" s="85"/>
      <c r="E9" s="85"/>
      <c r="F9" s="85"/>
      <c r="G9" s="85"/>
      <c r="H9" s="85"/>
    </row>
    <row r="10" spans="1:8" s="45" customFormat="1" ht="87" customHeight="1">
      <c r="A10" s="84" t="s">
        <v>16</v>
      </c>
      <c r="B10" s="84" t="s">
        <v>97</v>
      </c>
      <c r="C10" s="81">
        <f>G10/7/F10*1000</f>
        <v>131010.07705986958</v>
      </c>
      <c r="D10" s="83">
        <f>C10/H11</f>
        <v>1.2136642249485121</v>
      </c>
      <c r="E10" s="84">
        <v>100</v>
      </c>
      <c r="F10" s="81">
        <v>48.2</v>
      </c>
      <c r="G10" s="81">
        <v>44202.8</v>
      </c>
      <c r="H10" s="66" t="s">
        <v>98</v>
      </c>
    </row>
    <row r="11" spans="1:8" s="45" customFormat="1" ht="32.25" customHeight="1">
      <c r="A11" s="84"/>
      <c r="B11" s="84"/>
      <c r="C11" s="81"/>
      <c r="D11" s="83"/>
      <c r="E11" s="84"/>
      <c r="F11" s="81"/>
      <c r="G11" s="81"/>
      <c r="H11" s="67">
        <v>107945.9</v>
      </c>
    </row>
    <row r="12" spans="1:8" ht="28.5" customHeight="1"/>
    <row r="13" spans="1:8" ht="28.5" customHeight="1"/>
    <row r="14" spans="1:8" ht="24" customHeight="1">
      <c r="A14" s="54"/>
      <c r="B14" s="45"/>
      <c r="C14" s="54"/>
      <c r="D14" s="45"/>
      <c r="E14" s="54"/>
      <c r="F14" s="55" t="s">
        <v>60</v>
      </c>
    </row>
    <row r="15" spans="1:8" s="45" customFormat="1" ht="18">
      <c r="A15" s="90" t="s">
        <v>95</v>
      </c>
      <c r="B15" s="90"/>
      <c r="C15" s="90"/>
      <c r="D15" s="90"/>
      <c r="E15" s="90"/>
      <c r="F15" s="90"/>
    </row>
    <row r="16" spans="1:8" ht="18.75" customHeight="1">
      <c r="A16" s="56"/>
      <c r="B16" s="57"/>
      <c r="C16" s="47"/>
      <c r="D16" s="58"/>
      <c r="E16" s="45"/>
      <c r="F16" s="45"/>
    </row>
    <row r="17" spans="1:6" ht="222" customHeight="1">
      <c r="A17" s="59" t="s">
        <v>6</v>
      </c>
      <c r="B17" s="84" t="s">
        <v>62</v>
      </c>
      <c r="C17" s="84"/>
      <c r="D17" s="51" t="s">
        <v>63</v>
      </c>
      <c r="E17" s="51" t="s">
        <v>10</v>
      </c>
      <c r="F17" s="51" t="s">
        <v>11</v>
      </c>
    </row>
    <row r="18" spans="1:6" ht="49.5" customHeight="1">
      <c r="A18" s="60" t="s">
        <v>16</v>
      </c>
      <c r="B18" s="82" t="s">
        <v>99</v>
      </c>
      <c r="C18" s="82"/>
      <c r="D18" s="63">
        <f>F18/7/E18*1000</f>
        <v>106014.95425756508</v>
      </c>
      <c r="E18" s="61">
        <v>81.2</v>
      </c>
      <c r="F18" s="52">
        <v>60258.9</v>
      </c>
    </row>
    <row r="43" spans="1:4" s="45" customFormat="1" ht="18">
      <c r="A43" s="46"/>
      <c r="B43" s="53" t="s">
        <v>96</v>
      </c>
      <c r="C43" s="47"/>
      <c r="D43" s="47"/>
    </row>
    <row r="44" spans="1:4" ht="15">
      <c r="B44" s="64" t="s">
        <v>100</v>
      </c>
    </row>
    <row r="67" ht="18.75" customHeight="1"/>
    <row r="68" ht="18.75" customHeight="1"/>
  </sheetData>
  <mergeCells count="21">
    <mergeCell ref="A2:H2"/>
    <mergeCell ref="A3:H3"/>
    <mergeCell ref="A4:H4"/>
    <mergeCell ref="A6:A7"/>
    <mergeCell ref="B6:B7"/>
    <mergeCell ref="C6:D6"/>
    <mergeCell ref="E6:E7"/>
    <mergeCell ref="F6:F7"/>
    <mergeCell ref="G6:G7"/>
    <mergeCell ref="H6:H7"/>
    <mergeCell ref="A15:F15"/>
    <mergeCell ref="B17:C17"/>
    <mergeCell ref="B18:C18"/>
    <mergeCell ref="A9:H9"/>
    <mergeCell ref="A10:A11"/>
    <mergeCell ref="B10:B11"/>
    <mergeCell ref="C10:C11"/>
    <mergeCell ref="D10:D11"/>
    <mergeCell ref="E10:E11"/>
    <mergeCell ref="F10:F11"/>
    <mergeCell ref="G10:G11"/>
  </mergeCells>
  <pageMargins left="0.39374999999999999" right="0.196527777777778" top="0.98402777777777795" bottom="0.19652777777777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заработная плата _ежем  февраль</vt:lpstr>
      <vt:lpstr>дс9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Айпери Базарбаева</cp:lastModifiedBy>
  <cp:revision>25</cp:revision>
  <cp:lastPrinted>2023-06-14T05:52:40Z</cp:lastPrinted>
  <dcterms:created xsi:type="dcterms:W3CDTF">2006-09-28T05:33:49Z</dcterms:created>
  <dcterms:modified xsi:type="dcterms:W3CDTF">2023-08-14T06:37:15Z</dcterms:modified>
  <dc:language>ru-RU</dc:language>
</cp:coreProperties>
</file>